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-120" yWindow="-120" windowWidth="24240" windowHeight="13740" activeTab="3"/>
  </bookViews>
  <sheets>
    <sheet name="осн характеристики" sheetId="5" r:id="rId1"/>
    <sheet name="структура доходов" sheetId="6" r:id="rId2"/>
    <sheet name="Разделы" sheetId="4" r:id="rId3"/>
    <sheet name="МП" sheetId="2" r:id="rId4"/>
  </sheets>
  <definedNames>
    <definedName name="_xlcn.WorksheetConnection_12исполнение2020декабрь.xlsxТаблица1" hidden="1">Таблица1</definedName>
    <definedName name="_xlcn.WorksheetConnection_12исполнение2020декабрь.xlsxТаблица11" hidden="1">Таблица1</definedName>
    <definedName name="_xlnm.Print_Area" localSheetId="0">'осн характеристики'!$A$1:$H$18</definedName>
    <definedName name="_xlnm.Print_Area" localSheetId="1">'структура доходов'!$A$1:$H$26</definedName>
    <definedName name="ОГ">#REF!</definedName>
    <definedName name="ОГ2">#REF!</definedName>
    <definedName name="ОГ3">#REF!</definedName>
    <definedName name="ПГ">#REF!</definedName>
    <definedName name="ТГ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2" i="5" l="1"/>
  <c r="E32" i="5"/>
  <c r="F32" i="5"/>
  <c r="G32" i="5"/>
  <c r="C32" i="5"/>
  <c r="H27" i="5" l="1"/>
  <c r="H32" i="5" s="1"/>
  <c r="K5" i="4" l="1"/>
  <c r="K6" i="4"/>
  <c r="K7" i="4"/>
  <c r="K8" i="4"/>
  <c r="K9" i="4"/>
  <c r="K10" i="4"/>
  <c r="K12" i="4"/>
  <c r="K13" i="4"/>
  <c r="K14" i="4"/>
  <c r="K4" i="4"/>
  <c r="H13" i="5" l="1"/>
  <c r="H20" i="5" s="1"/>
  <c r="H21" i="6"/>
  <c r="H22" i="6"/>
  <c r="H20" i="6"/>
  <c r="E19" i="5"/>
  <c r="F19" i="5"/>
  <c r="G19" i="5"/>
  <c r="H19" i="5"/>
  <c r="E20" i="5"/>
  <c r="F20" i="5"/>
  <c r="G20" i="5"/>
  <c r="D20" i="5"/>
  <c r="D19" i="5"/>
  <c r="H12" i="6" l="1"/>
  <c r="H10" i="6"/>
  <c r="I10" i="6" s="1"/>
  <c r="I12" i="6"/>
  <c r="H16" i="6"/>
  <c r="I16" i="6" s="1"/>
  <c r="H15" i="6"/>
  <c r="I15" i="6" s="1"/>
  <c r="I9" i="6"/>
  <c r="I11" i="6"/>
  <c r="I13" i="6"/>
  <c r="I14" i="6"/>
  <c r="I17" i="6"/>
  <c r="I18" i="6"/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" i="2"/>
  <c r="J11" i="4" l="1"/>
  <c r="K11" i="4" s="1"/>
  <c r="D14" i="5" l="1"/>
  <c r="E14" i="5"/>
  <c r="F14" i="5"/>
  <c r="G14" i="5"/>
  <c r="H14" i="5"/>
  <c r="C14" i="5"/>
  <c r="D10" i="5"/>
  <c r="E10" i="5"/>
  <c r="F10" i="5"/>
  <c r="G10" i="5"/>
  <c r="H10" i="5"/>
  <c r="C10" i="5"/>
  <c r="D20" i="2" l="1"/>
  <c r="E20" i="2"/>
  <c r="F20" i="2"/>
  <c r="G20" i="2"/>
  <c r="H20" i="2"/>
  <c r="C20" i="2"/>
  <c r="D19" i="6" l="1"/>
  <c r="E19" i="6"/>
  <c r="F19" i="6"/>
  <c r="G19" i="6"/>
  <c r="H19" i="6"/>
  <c r="C19" i="6"/>
  <c r="D8" i="6"/>
  <c r="E8" i="6"/>
  <c r="F8" i="6"/>
  <c r="G8" i="6"/>
  <c r="H8" i="6"/>
  <c r="C8" i="6"/>
  <c r="H16" i="4"/>
  <c r="G16" i="4"/>
  <c r="F16" i="4"/>
  <c r="I19" i="6" l="1"/>
  <c r="F6" i="6"/>
  <c r="F22" i="5" s="1"/>
  <c r="G6" i="6"/>
  <c r="G22" i="5" s="1"/>
  <c r="C6" i="6"/>
  <c r="E6" i="6"/>
  <c r="E22" i="5" s="1"/>
  <c r="H6" i="6"/>
  <c r="H22" i="5" s="1"/>
  <c r="D6" i="6"/>
  <c r="D22" i="5" s="1"/>
  <c r="J16" i="4"/>
  <c r="K16" i="4"/>
  <c r="I16" i="4"/>
  <c r="I7" i="6" l="1"/>
  <c r="C22" i="5"/>
  <c r="D28" i="6"/>
  <c r="G28" i="6"/>
  <c r="E28" i="6"/>
  <c r="F28" i="6"/>
  <c r="H28" i="6"/>
</calcChain>
</file>

<file path=xl/sharedStrings.xml><?xml version="1.0" encoding="utf-8"?>
<sst xmlns="http://schemas.openxmlformats.org/spreadsheetml/2006/main" count="138" uniqueCount="110">
  <si>
    <t>Итого</t>
  </si>
  <si>
    <t>№ п/п</t>
  </si>
  <si>
    <t>Наименование муниципальной программы</t>
  </si>
  <si>
    <t>2024 год</t>
  </si>
  <si>
    <t>2025 год</t>
  </si>
  <si>
    <t>2026 год</t>
  </si>
  <si>
    <t>Муниципальная программа муниципального образования Новокубанский район «Развитие образования»</t>
  </si>
  <si>
    <t>Муниципальная программа муниципального образования Новокубанский район «Социальная поддержка граждан»</t>
  </si>
  <si>
    <t>Муниципальная программа муниципального образования Новокубанский район «Дети Кубани»</t>
  </si>
  <si>
    <t>Муниципальная программа муниципального образования Новокубанский район «Комплексное и устойчивое развитие в сфере строительства, архитектуры и дорожного хозяйства»</t>
  </si>
  <si>
    <t>Муниципальная программа муниципального образования Новокубанский район «Развитие жилищно-коммунального хозяйства»</t>
  </si>
  <si>
    <t>Муниципальная программа муниципального образования Новокубанский район «Обеспечение безопасности населения»</t>
  </si>
  <si>
    <t>Муниципальная программа муниципального образования Новокубанский район «Развитие культуры»</t>
  </si>
  <si>
    <t>Муниципальная программа муниципального образования Новокубанский район «Развитие физической культуры и массового спорта»</t>
  </si>
  <si>
    <t>Муниципальная программа муниципального образования Новокубанский район «Развитие муниципальной службы»</t>
  </si>
  <si>
    <t>Муниципальная программа муниципального образования Новокубанский район «Молодежь Кубани»</t>
  </si>
  <si>
    <t>Муниципальная программа муниципального образования Новокубанский район «Информационное обеспечение жителей»</t>
  </si>
  <si>
    <t>Муниципальная программа муниципального образования Новокубанский район «Информатизация муниципального образования Новокубанский район»</t>
  </si>
  <si>
    <t>Муниципальная программа муниципального образования Новокубанский район «Доступная среда»</t>
  </si>
  <si>
    <t>Муниципальная программа муниципального образования Новокубанский район «Управление муниципальным имуществом и земельными ресурсами»</t>
  </si>
  <si>
    <t>Муниципальная программа муниципального образования Новокубанский район «Управление муниципальными финансами»</t>
  </si>
  <si>
    <t>Муниципальная программа муниципального образования Новокубанский район «Развитие сельского хозяйства и регулирование рынков сельскохозяйственной продукции, сырья и продовольствия»</t>
  </si>
  <si>
    <t>Всего</t>
  </si>
  <si>
    <t>2027 год</t>
  </si>
  <si>
    <t>2028 год</t>
  </si>
  <si>
    <t>2029 год</t>
  </si>
  <si>
    <t>Доходы</t>
  </si>
  <si>
    <t>Показатель</t>
  </si>
  <si>
    <t>1.</t>
  </si>
  <si>
    <t>Общегосударственные вопросы</t>
  </si>
  <si>
    <t>2.</t>
  </si>
  <si>
    <t>Национальная оборона</t>
  </si>
  <si>
    <t>3.</t>
  </si>
  <si>
    <t>Национальная безопасность и правоохранительная деятельность</t>
  </si>
  <si>
    <t>4.</t>
  </si>
  <si>
    <t>Национальная экономика</t>
  </si>
  <si>
    <t>5.</t>
  </si>
  <si>
    <t>Жилищно-коммунальное хозяйство</t>
  </si>
  <si>
    <t>6.</t>
  </si>
  <si>
    <t>Образование</t>
  </si>
  <si>
    <t>7.</t>
  </si>
  <si>
    <t>Культура, кинематография</t>
  </si>
  <si>
    <t>8.</t>
  </si>
  <si>
    <t>Здравоохранение</t>
  </si>
  <si>
    <t>9.</t>
  </si>
  <si>
    <t>Социальная политика</t>
  </si>
  <si>
    <t>10.</t>
  </si>
  <si>
    <t>Физическая культура и спорт</t>
  </si>
  <si>
    <t>11.</t>
  </si>
  <si>
    <t>Межбюджетные трансферты общего характера бюджетам субъектов Российской Федерации и муниципальных образований</t>
  </si>
  <si>
    <t>12.</t>
  </si>
  <si>
    <t>Условно утвержденные расходы</t>
  </si>
  <si>
    <t>Прогноз</t>
  </si>
  <si>
    <t>основных характеристик консолидированного бюджета Новокубанского района</t>
  </si>
  <si>
    <t>и основных показателей бюджета муниципального образования Новокубанский район</t>
  </si>
  <si>
    <t>Консолидированный бюджет Новокубанский район</t>
  </si>
  <si>
    <t>Общий объем доходов</t>
  </si>
  <si>
    <t>Общий объем расходов</t>
  </si>
  <si>
    <t>Дефицит(-)/профицит(+)</t>
  </si>
  <si>
    <t>Бюджет муниципального образования Новокубанский район</t>
  </si>
  <si>
    <t>Дефицит(-)/профицит</t>
  </si>
  <si>
    <t>Муниципальный долг муниципального образования Новокубанский район на 1 января очередного финансового года</t>
  </si>
  <si>
    <t>Общий объем доходов бюджета</t>
  </si>
  <si>
    <t>Налоговые и неналоговые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</si>
  <si>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</si>
  <si>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</si>
  <si>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</si>
  <si>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</si>
  <si>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</si>
  <si>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</si>
  <si>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организаций</t>
  </si>
  <si>
    <t>Государственная пошлина</t>
  </si>
  <si>
    <t>Неналоговые доходы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</si>
  <si>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</si>
  <si>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</si>
  <si>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</si>
  <si>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Структура бюджета муниципального образования Новокубанский район по доходам</t>
  </si>
  <si>
    <t>(тысяч рублей)</t>
  </si>
  <si>
    <t>в том числе:</t>
  </si>
  <si>
    <t>Иные налоговые доходы</t>
  </si>
  <si>
    <t>Безвозмездные поступления</t>
  </si>
  <si>
    <t>Субсидии бюджетам бюджетной системы Российской Федерации</t>
  </si>
  <si>
    <t>Доходы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</si>
  <si>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</si>
  <si>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Иные безвозмездные поступления</t>
  </si>
  <si>
    <t>1</t>
  </si>
  <si>
    <t>1.1</t>
  </si>
  <si>
    <t>1.1.1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</si>
  <si>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</si>
  <si>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</si>
  <si>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</si>
  <si>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</si>
  <si>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</si>
  <si>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</si>
  <si>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</si>
  <si>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</si>
  <si>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</si>
  <si>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</si>
  <si>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</si>
  <si>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</si>
  <si>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</si>
  <si>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</si>
  <si>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</si>
  <si>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</si>
  <si>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</si>
  <si>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Муниципальная программа муниципального образования Новокубанский район «Поддержка малого и среднего предпринимательства»</t>
  </si>
  <si>
    <t>Муниципальная программа муниципального образования Новокубанский район «Укрепление правопорядка, профилактика правонарушений, терроризма и экстремизма»</t>
  </si>
  <si>
    <t>Тр дох, %</t>
  </si>
  <si>
    <t>Тр расх, %</t>
  </si>
  <si>
    <t>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</si>
</sst>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5" formatCode="#,##0.0"/>
    <numFmt numFmtId="166" formatCode="0000"/>
    <numFmt numFmtId="167" formatCode="#,##0.0;[Red]\-#,##0.0;0.0"/>
    <numFmt numFmtId="168" formatCode="0.0"/>
    <numFmt numFmtId="170" formatCode="#,##0.0_ ;\-#,##0.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43" fontId="4" fillId="0" borderId="0" applyFont="0" applyFill="0" applyBorder="0" applyAlignment="0" applyProtection="0"/>
    <xf numFmtId="0" fontId="8" fillId="0" borderId="0"/>
    <xf numFmtId="0" fontId="3" fillId="0" borderId="0"/>
    <xf numFmtId="0" fontId="8" fillId="0" borderId="0"/>
    <xf numFmtId="0" fontId="16" fillId="0" borderId="0"/>
    <xf numFmtId="0" fontId="8" fillId="0" borderId="0"/>
    <xf numFmtId="0" fontId="8" fillId="0" borderId="0"/>
    <xf numFmtId="0" fontId="8" fillId="0" borderId="0"/>
  </cellStyleXfs>
  <cellXfs count="79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5" fontId="7" fillId="0" borderId="1" xfId="0" applyNumberFormat="1" applyFont="1" applyFill="1" applyBorder="1"/>
    <xf numFmtId="0" fontId="9" fillId="0" borderId="5" xfId="0" applyFont="1" applyFill="1" applyBorder="1" applyAlignment="1">
      <alignment horizontal="right"/>
    </xf>
    <xf numFmtId="165" fontId="9" fillId="0" borderId="5" xfId="0" applyNumberFormat="1" applyFont="1" applyFill="1" applyBorder="1" applyAlignment="1">
      <alignment horizontal="right"/>
    </xf>
    <xf numFmtId="165" fontId="7" fillId="0" borderId="0" xfId="0" applyNumberFormat="1" applyFont="1" applyFill="1"/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168" fontId="7" fillId="0" borderId="0" xfId="0" applyNumberFormat="1" applyFont="1" applyFill="1" applyAlignment="1">
      <alignment horizontal="left" vertical="top" wrapText="1"/>
    </xf>
    <xf numFmtId="168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165" fontId="7" fillId="0" borderId="0" xfId="0" applyNumberFormat="1" applyFont="1" applyFill="1" applyAlignment="1">
      <alignment horizontal="right"/>
    </xf>
    <xf numFmtId="0" fontId="3" fillId="0" borderId="0" xfId="3"/>
    <xf numFmtId="0" fontId="11" fillId="0" borderId="1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vertical="center" wrapText="1"/>
    </xf>
    <xf numFmtId="0" fontId="5" fillId="0" borderId="0" xfId="3" applyFont="1" applyAlignment="1">
      <alignment vertical="top"/>
    </xf>
    <xf numFmtId="0" fontId="3" fillId="0" borderId="0" xfId="3" applyAlignment="1">
      <alignment vertical="top"/>
    </xf>
    <xf numFmtId="0" fontId="13" fillId="0" borderId="0" xfId="3" applyFont="1"/>
    <xf numFmtId="0" fontId="14" fillId="0" borderId="0" xfId="3" applyFont="1" applyAlignment="1">
      <alignment vertical="top"/>
    </xf>
    <xf numFmtId="0" fontId="13" fillId="0" borderId="0" xfId="3" applyFont="1" applyAlignment="1">
      <alignment vertical="top"/>
    </xf>
    <xf numFmtId="49" fontId="10" fillId="0" borderId="0" xfId="3" applyNumberFormat="1" applyFont="1" applyAlignment="1">
      <alignment horizontal="left" vertical="center"/>
    </xf>
    <xf numFmtId="49" fontId="13" fillId="0" borderId="0" xfId="3" applyNumberFormat="1" applyFont="1"/>
    <xf numFmtId="0" fontId="3" fillId="0" borderId="0" xfId="3" applyFont="1" applyAlignment="1">
      <alignment vertical="top"/>
    </xf>
    <xf numFmtId="0" fontId="3" fillId="0" borderId="0" xfId="3" applyFont="1"/>
    <xf numFmtId="0" fontId="14" fillId="0" borderId="0" xfId="3" applyFont="1"/>
    <xf numFmtId="0" fontId="5" fillId="0" borderId="0" xfId="3" applyFont="1"/>
    <xf numFmtId="165" fontId="13" fillId="0" borderId="0" xfId="3" applyNumberFormat="1" applyFont="1"/>
    <xf numFmtId="165" fontId="3" fillId="0" borderId="0" xfId="3" applyNumberFormat="1"/>
    <xf numFmtId="165" fontId="12" fillId="3" borderId="1" xfId="3" applyNumberFormat="1" applyFont="1" applyFill="1" applyBorder="1" applyAlignment="1">
      <alignment horizontal="right" vertical="center" wrapText="1"/>
    </xf>
    <xf numFmtId="165" fontId="11" fillId="3" borderId="1" xfId="3" applyNumberFormat="1" applyFont="1" applyFill="1" applyBorder="1" applyAlignment="1">
      <alignment horizontal="right" vertical="center" wrapText="1"/>
    </xf>
    <xf numFmtId="165" fontId="12" fillId="2" borderId="1" xfId="3" applyNumberFormat="1" applyFont="1" applyFill="1" applyBorder="1" applyAlignment="1">
      <alignment horizontal="right" vertical="center" wrapText="1"/>
    </xf>
    <xf numFmtId="165" fontId="11" fillId="2" borderId="1" xfId="3" applyNumberFormat="1" applyFont="1" applyFill="1" applyBorder="1" applyAlignment="1">
      <alignment horizontal="right" vertical="center" wrapText="1"/>
    </xf>
    <xf numFmtId="9" fontId="13" fillId="0" borderId="0" xfId="3" applyNumberFormat="1" applyFont="1"/>
    <xf numFmtId="168" fontId="3" fillId="0" borderId="0" xfId="3" applyNumberFormat="1"/>
    <xf numFmtId="0" fontId="2" fillId="0" borderId="0" xfId="3" applyFont="1"/>
    <xf numFmtId="0" fontId="6" fillId="0" borderId="1" xfId="0" applyFont="1" applyFill="1" applyBorder="1" applyAlignment="1">
      <alignment horizontal="center" vertical="center" wrapText="1"/>
    </xf>
    <xf numFmtId="170" fontId="6" fillId="0" borderId="1" xfId="1" applyNumberFormat="1" applyFont="1" applyFill="1" applyBorder="1" applyAlignment="1">
      <alignment horizontal="right" wrapText="1"/>
    </xf>
    <xf numFmtId="165" fontId="6" fillId="0" borderId="1" xfId="0" applyNumberFormat="1" applyFont="1" applyFill="1" applyBorder="1"/>
    <xf numFmtId="165" fontId="15" fillId="0" borderId="1" xfId="0" applyNumberFormat="1" applyFont="1" applyFill="1" applyBorder="1" applyAlignment="1">
      <alignment horizontal="right" wrapText="1"/>
    </xf>
    <xf numFmtId="49" fontId="17" fillId="0" borderId="1" xfId="3" applyNumberFormat="1" applyFont="1" applyFill="1" applyBorder="1" applyAlignment="1">
      <alignment horizontal="center"/>
    </xf>
    <xf numFmtId="0" fontId="17" fillId="0" borderId="1" xfId="3" applyFont="1" applyFill="1" applyBorder="1" applyAlignment="1">
      <alignment horizontal="center"/>
    </xf>
    <xf numFmtId="0" fontId="18" fillId="0" borderId="1" xfId="3" applyFont="1" applyFill="1" applyBorder="1" applyAlignment="1">
      <alignment horizontal="center"/>
    </xf>
    <xf numFmtId="49" fontId="19" fillId="0" borderId="1" xfId="3" applyNumberFormat="1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165" fontId="19" fillId="0" borderId="1" xfId="3" applyNumberFormat="1" applyFont="1" applyFill="1" applyBorder="1" applyAlignment="1">
      <alignment horizontal="right" vertical="center" wrapText="1"/>
    </xf>
    <xf numFmtId="49" fontId="18" fillId="0" borderId="1" xfId="3" applyNumberFormat="1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49" fontId="19" fillId="0" borderId="1" xfId="3" applyNumberFormat="1" applyFont="1" applyFill="1" applyBorder="1" applyAlignment="1">
      <alignment horizontal="center" vertical="top" wrapText="1"/>
    </xf>
    <xf numFmtId="0" fontId="19" fillId="0" borderId="1" xfId="3" applyFont="1" applyFill="1" applyBorder="1" applyAlignment="1">
      <alignment vertical="top" wrapText="1"/>
    </xf>
    <xf numFmtId="165" fontId="19" fillId="0" borderId="1" xfId="3" applyNumberFormat="1" applyFont="1" applyFill="1" applyBorder="1" applyAlignment="1">
      <alignment vertical="top" wrapText="1"/>
    </xf>
    <xf numFmtId="49" fontId="18" fillId="0" borderId="1" xfId="3" applyNumberFormat="1" applyFont="1" applyFill="1" applyBorder="1" applyAlignment="1">
      <alignment horizontal="center" vertical="top" wrapText="1"/>
    </xf>
    <xf numFmtId="0" fontId="18" fillId="0" borderId="1" xfId="3" applyFont="1" applyFill="1" applyBorder="1" applyAlignment="1">
      <alignment vertical="top" wrapText="1"/>
    </xf>
    <xf numFmtId="165" fontId="18" fillId="0" borderId="1" xfId="3" applyNumberFormat="1" applyFont="1" applyFill="1" applyBorder="1" applyAlignment="1">
      <alignment vertical="top" wrapText="1"/>
    </xf>
    <xf numFmtId="167" fontId="7" fillId="0" borderId="1" xfId="2" applyNumberFormat="1" applyFont="1" applyFill="1" applyBorder="1" applyAlignment="1" applyProtection="1">
      <alignment horizontal="right"/>
      <protection hidden="1"/>
    </xf>
    <xf numFmtId="0" fontId="1" fillId="0" borderId="0" xfId="3" applyFont="1"/>
    <xf numFmtId="0" fontId="11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vertical="center" wrapText="1"/>
    </xf>
    <xf numFmtId="165" fontId="12" fillId="0" borderId="1" xfId="3" applyNumberFormat="1" applyFont="1" applyFill="1" applyBorder="1" applyAlignment="1">
      <alignment horizontal="right" vertical="center" wrapText="1"/>
    </xf>
    <xf numFmtId="165" fontId="11" fillId="0" borderId="1" xfId="3" applyNumberFormat="1" applyFont="1" applyFill="1" applyBorder="1" applyAlignment="1">
      <alignment horizontal="right" vertical="center" wrapText="1"/>
    </xf>
    <xf numFmtId="0" fontId="12" fillId="0" borderId="1" xfId="3" applyFont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166" fontId="7" fillId="0" borderId="1" xfId="2" applyNumberFormat="1" applyFont="1" applyFill="1" applyBorder="1" applyAlignment="1" applyProtection="1">
      <alignment vertical="top" wrapText="1"/>
      <protection hidden="1"/>
    </xf>
    <xf numFmtId="0" fontId="7" fillId="0" borderId="2" xfId="2" applyFont="1" applyFill="1" applyBorder="1" applyAlignment="1">
      <alignment horizontal="center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49" fontId="9" fillId="0" borderId="6" xfId="2" applyNumberFormat="1" applyFont="1" applyFill="1" applyBorder="1" applyAlignment="1" applyProtection="1">
      <alignment vertical="top" wrapText="1"/>
      <protection hidden="1"/>
    </xf>
    <xf numFmtId="49" fontId="9" fillId="0" borderId="0" xfId="2" applyNumberFormat="1" applyFont="1" applyFill="1" applyBorder="1" applyAlignment="1" applyProtection="1">
      <alignment vertical="top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/>
      <protection hidden="1"/>
    </xf>
    <xf numFmtId="0" fontId="7" fillId="0" borderId="1" xfId="2" applyFont="1" applyFill="1" applyBorder="1" applyAlignment="1">
      <alignment vertical="top"/>
    </xf>
    <xf numFmtId="168" fontId="7" fillId="0" borderId="2" xfId="0" applyNumberFormat="1" applyFont="1" applyFill="1" applyBorder="1" applyAlignment="1">
      <alignment horizontal="left" vertical="top" wrapText="1"/>
    </xf>
    <xf numFmtId="168" fontId="7" fillId="0" borderId="3" xfId="0" applyNumberFormat="1" applyFont="1" applyFill="1" applyBorder="1" applyAlignment="1">
      <alignment horizontal="left" vertical="top" wrapText="1"/>
    </xf>
    <xf numFmtId="168" fontId="7" fillId="0" borderId="4" xfId="0" applyNumberFormat="1" applyFont="1" applyFill="1" applyBorder="1" applyAlignment="1">
      <alignment horizontal="left" vertical="top" wrapText="1"/>
    </xf>
  </cellXfs>
  <cellStyles count="9">
    <cellStyle name="Обычный" xfId="0" builtinId="0"/>
    <cellStyle name="Обычный 2" xfId="3"/>
    <cellStyle name="Обычный 2 12" xfId="7"/>
    <cellStyle name="Обычный 2 2" xfId="6"/>
    <cellStyle name="Обычный 3" xfId="4"/>
    <cellStyle name="Обычный 32 2" xfId="8"/>
    <cellStyle name="Обычный 5" xfId="5"/>
    <cellStyle name="Обычный_tmp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2"/>
  <sheetViews>
    <sheetView view="pageBreakPreview" zoomScale="80" zoomScaleNormal="90" zoomScaleSheetLayoutView="80" workbookViewId="0">
      <selection activeCell="B18" sqref="B18:D19"/>
    </sheetView>
  </sheetViews>
  <sheetFormatPr defaultColWidth="9.140625" defaultRowHeight="15" x14ac:dyDescent="0.25"/>
  <cols>
    <col min="1" max="1" width="9.28515625" style="17" customWidth="1"/>
    <col min="2" max="2" width="37" style="17" customWidth="1"/>
    <col min="3" max="8" width="18" style="17" customWidth="1"/>
    <col min="9" max="9" width="23.42578125" style="17" customWidth="1"/>
    <col min="10" max="14" width="12" style="17" customWidth="1"/>
    <col min="15" max="16384" width="9.140625" style="17"/>
  </cols>
  <sheetData>
    <row r="2" spans="1:14" ht="18.75" x14ac:dyDescent="0.25">
      <c r="A2" s="67" t="s">
        <v>52</v>
      </c>
      <c r="B2" s="67"/>
      <c r="C2" s="67"/>
      <c r="D2" s="67"/>
      <c r="E2" s="67"/>
      <c r="F2" s="67"/>
      <c r="G2" s="67"/>
      <c r="H2" s="67"/>
    </row>
    <row r="3" spans="1:14" ht="18.75" x14ac:dyDescent="0.25">
      <c r="A3" s="67" t="s">
        <v>53</v>
      </c>
      <c r="B3" s="67"/>
      <c r="C3" s="67"/>
      <c r="D3" s="67"/>
      <c r="E3" s="67"/>
      <c r="F3" s="67"/>
      <c r="G3" s="67"/>
      <c r="H3" s="67"/>
    </row>
    <row r="4" spans="1:14" ht="18.75" x14ac:dyDescent="0.25">
      <c r="A4" s="67" t="s">
        <v>54</v>
      </c>
      <c r="B4" s="67"/>
      <c r="C4" s="67"/>
      <c r="D4" s="67"/>
      <c r="E4" s="67"/>
      <c r="F4" s="67"/>
      <c r="G4" s="67"/>
      <c r="H4" s="67"/>
    </row>
    <row r="6" spans="1:14" ht="18.75" x14ac:dyDescent="0.25">
      <c r="A6" s="18" t="s">
        <v>1</v>
      </c>
      <c r="B6" s="18" t="s">
        <v>27</v>
      </c>
      <c r="C6" s="19" t="s">
        <v>3</v>
      </c>
      <c r="D6" s="19" t="s">
        <v>4</v>
      </c>
      <c r="E6" s="19" t="s">
        <v>5</v>
      </c>
      <c r="F6" s="19" t="s">
        <v>23</v>
      </c>
      <c r="G6" s="19" t="s">
        <v>24</v>
      </c>
      <c r="H6" s="19" t="s">
        <v>25</v>
      </c>
    </row>
    <row r="7" spans="1:14" ht="18.75" x14ac:dyDescent="0.25">
      <c r="A7" s="65" t="s">
        <v>55</v>
      </c>
      <c r="B7" s="65"/>
      <c r="C7" s="65"/>
      <c r="D7" s="65"/>
      <c r="E7" s="65"/>
      <c r="F7" s="65"/>
      <c r="G7" s="65"/>
      <c r="H7" s="65"/>
    </row>
    <row r="8" spans="1:14" ht="18.75" x14ac:dyDescent="0.25">
      <c r="A8" s="61">
        <v>1</v>
      </c>
      <c r="B8" s="62" t="s">
        <v>56</v>
      </c>
      <c r="C8" s="63">
        <v>4235065.8</v>
      </c>
      <c r="D8" s="63">
        <v>4501543.2</v>
      </c>
      <c r="E8" s="63">
        <v>4117557.0172031801</v>
      </c>
      <c r="F8" s="63">
        <v>4217994.8130613621</v>
      </c>
      <c r="G8" s="63">
        <v>4099933.1316409102</v>
      </c>
      <c r="H8" s="63">
        <v>4211931.3291601371</v>
      </c>
    </row>
    <row r="9" spans="1:14" ht="18.75" x14ac:dyDescent="0.25">
      <c r="A9" s="61">
        <v>2</v>
      </c>
      <c r="B9" s="62" t="s">
        <v>57</v>
      </c>
      <c r="C9" s="63">
        <v>4444094.8</v>
      </c>
      <c r="D9" s="63">
        <v>3808274.6</v>
      </c>
      <c r="E9" s="63">
        <v>4189057</v>
      </c>
      <c r="F9" s="63">
        <v>4181494.8</v>
      </c>
      <c r="G9" s="63">
        <v>4099933.1</v>
      </c>
      <c r="H9" s="63">
        <v>4211931.3</v>
      </c>
      <c r="I9" s="33"/>
      <c r="J9" s="33"/>
      <c r="K9" s="33"/>
      <c r="L9" s="33"/>
      <c r="M9" s="33"/>
      <c r="N9" s="33"/>
    </row>
    <row r="10" spans="1:14" ht="18.75" x14ac:dyDescent="0.25">
      <c r="A10" s="61">
        <v>3</v>
      </c>
      <c r="B10" s="62" t="s">
        <v>58</v>
      </c>
      <c r="C10" s="64">
        <f>C8-C9</f>
        <v>-209029</v>
      </c>
      <c r="D10" s="64">
        <f t="shared" ref="D10:H10" si="0">D8-D9</f>
        <v>693268.60000000009</v>
      </c>
      <c r="E10" s="64">
        <f t="shared" si="0"/>
        <v>-71499.982796819881</v>
      </c>
      <c r="F10" s="64">
        <f t="shared" si="0"/>
        <v>36500.013061362319</v>
      </c>
      <c r="G10" s="64">
        <f t="shared" si="0"/>
        <v>3.164091007784009E-2</v>
      </c>
      <c r="H10" s="64">
        <f t="shared" si="0"/>
        <v>2.9160137288272381E-2</v>
      </c>
    </row>
    <row r="11" spans="1:14" ht="18.75" x14ac:dyDescent="0.25">
      <c r="A11" s="66" t="s">
        <v>59</v>
      </c>
      <c r="B11" s="66"/>
      <c r="C11" s="66"/>
      <c r="D11" s="66"/>
      <c r="E11" s="66"/>
      <c r="F11" s="66"/>
      <c r="G11" s="66"/>
      <c r="H11" s="66"/>
    </row>
    <row r="12" spans="1:14" ht="18.75" x14ac:dyDescent="0.25">
      <c r="A12" s="61">
        <v>1</v>
      </c>
      <c r="B12" s="62" t="s">
        <v>56</v>
      </c>
      <c r="C12" s="63">
        <v>3399218.3</v>
      </c>
      <c r="D12" s="63">
        <v>3523957.6</v>
      </c>
      <c r="E12" s="63">
        <v>3353068.5</v>
      </c>
      <c r="F12" s="63">
        <v>3481623.4</v>
      </c>
      <c r="G12" s="63">
        <v>3436492.9</v>
      </c>
      <c r="H12" s="63">
        <v>3528587.8905699998</v>
      </c>
    </row>
    <row r="13" spans="1:14" ht="18.75" x14ac:dyDescent="0.25">
      <c r="A13" s="61">
        <v>2</v>
      </c>
      <c r="B13" s="62" t="s">
        <v>57</v>
      </c>
      <c r="C13" s="63">
        <v>3567695.6</v>
      </c>
      <c r="D13" s="63">
        <v>3765778.1</v>
      </c>
      <c r="E13" s="63">
        <v>3430568.5</v>
      </c>
      <c r="F13" s="63">
        <v>3481623.4</v>
      </c>
      <c r="G13" s="63">
        <v>3436492.9</v>
      </c>
      <c r="H13" s="63">
        <f>H12</f>
        <v>3528587.8905699998</v>
      </c>
    </row>
    <row r="14" spans="1:14" ht="18.75" x14ac:dyDescent="0.25">
      <c r="A14" s="61">
        <v>3</v>
      </c>
      <c r="B14" s="62" t="s">
        <v>60</v>
      </c>
      <c r="C14" s="63">
        <f>C12-C13</f>
        <v>-168477.30000000028</v>
      </c>
      <c r="D14" s="63">
        <f t="shared" ref="D14:H14" si="1">D12-D13</f>
        <v>-241820.5</v>
      </c>
      <c r="E14" s="63">
        <f t="shared" si="1"/>
        <v>-77500</v>
      </c>
      <c r="F14" s="63">
        <f t="shared" si="1"/>
        <v>0</v>
      </c>
      <c r="G14" s="63">
        <f t="shared" si="1"/>
        <v>0</v>
      </c>
      <c r="H14" s="63">
        <f t="shared" si="1"/>
        <v>0</v>
      </c>
    </row>
    <row r="15" spans="1:14" ht="93.75" x14ac:dyDescent="0.25">
      <c r="A15" s="61">
        <v>4</v>
      </c>
      <c r="B15" s="62" t="s">
        <v>61</v>
      </c>
      <c r="C15" s="63">
        <v>0</v>
      </c>
      <c r="D15" s="63">
        <v>0</v>
      </c>
      <c r="E15" s="63">
        <v>70000</v>
      </c>
      <c r="F15" s="63">
        <v>70000</v>
      </c>
      <c r="G15" s="63">
        <v>70000</v>
      </c>
      <c r="H15" s="63">
        <v>70000</v>
      </c>
    </row>
    <row r="19" spans="2:8" x14ac:dyDescent="0.25">
      <c r="C19" s="40" t="s">
        <v>107</v>
      </c>
      <c r="D19" s="39">
        <f>D12*100/C12</f>
        <v>103.66964663611043</v>
      </c>
      <c r="E19" s="39">
        <f>E12*100/D12</f>
        <v>95.150648237084354</v>
      </c>
      <c r="F19" s="39">
        <f>F12*100/E12</f>
        <v>103.83394791964434</v>
      </c>
      <c r="G19" s="39">
        <f>G12*100/F12</f>
        <v>98.703751244318966</v>
      </c>
      <c r="H19" s="39">
        <f>H12*100/G12</f>
        <v>102.67991214444237</v>
      </c>
    </row>
    <row r="20" spans="2:8" x14ac:dyDescent="0.25">
      <c r="C20" s="40" t="s">
        <v>108</v>
      </c>
      <c r="D20" s="39">
        <f>D13*100/C13</f>
        <v>105.5521132464328</v>
      </c>
      <c r="E20" s="39">
        <f>E13*100/D13</f>
        <v>91.098530208139451</v>
      </c>
      <c r="F20" s="39">
        <f>F13*100/E13</f>
        <v>101.48823438447593</v>
      </c>
      <c r="G20" s="39">
        <f>G13*100/F13</f>
        <v>98.703751244318966</v>
      </c>
      <c r="H20" s="39">
        <f>H13*100/G13</f>
        <v>102.67991214444237</v>
      </c>
    </row>
    <row r="22" spans="2:8" x14ac:dyDescent="0.25">
      <c r="C22" s="33">
        <f>C12-'структура доходов'!C6</f>
        <v>0</v>
      </c>
      <c r="D22" s="33">
        <f>D12-'структура доходов'!D6</f>
        <v>0</v>
      </c>
      <c r="E22" s="33">
        <f>E12-'структура доходов'!E6</f>
        <v>-4.0453094989061356E-3</v>
      </c>
      <c r="F22" s="33">
        <f>F12-'структура доходов'!F6</f>
        <v>-2.5969536043703556E-2</v>
      </c>
      <c r="G22" s="33">
        <f>G12-'структура доходов'!G6</f>
        <v>-2.2204377222806215E-2</v>
      </c>
      <c r="H22" s="33">
        <f>H12-'структура доходов'!H6</f>
        <v>0</v>
      </c>
    </row>
    <row r="26" spans="2:8" x14ac:dyDescent="0.25">
      <c r="B26" s="60" t="s">
        <v>109</v>
      </c>
    </row>
    <row r="27" spans="2:8" ht="18.75" x14ac:dyDescent="0.25">
      <c r="B27" s="20" t="s">
        <v>56</v>
      </c>
      <c r="C27" s="34"/>
      <c r="D27" s="36">
        <v>977585.6</v>
      </c>
      <c r="E27" s="36">
        <v>764488.51720317989</v>
      </c>
      <c r="F27" s="36">
        <v>736371.41306136246</v>
      </c>
      <c r="G27" s="36">
        <v>663440.23164091038</v>
      </c>
      <c r="H27" s="36">
        <f>G27*103%</f>
        <v>683343.43859013775</v>
      </c>
    </row>
    <row r="28" spans="2:8" ht="18.75" x14ac:dyDescent="0.25">
      <c r="B28" s="20" t="s">
        <v>57</v>
      </c>
      <c r="C28" s="34"/>
      <c r="D28" s="36"/>
      <c r="E28" s="36"/>
      <c r="F28" s="36"/>
      <c r="G28" s="36"/>
      <c r="H28" s="36"/>
    </row>
    <row r="29" spans="2:8" ht="18.75" x14ac:dyDescent="0.25">
      <c r="B29" s="20" t="s">
        <v>58</v>
      </c>
      <c r="C29" s="35"/>
      <c r="D29" s="37"/>
      <c r="E29" s="37"/>
      <c r="F29" s="37"/>
      <c r="G29" s="37"/>
      <c r="H29" s="37"/>
    </row>
    <row r="32" spans="2:8" x14ac:dyDescent="0.25">
      <c r="C32" s="33">
        <f>C27+C12</f>
        <v>3399218.3</v>
      </c>
      <c r="D32" s="33">
        <f>D27+D12</f>
        <v>4501543.2</v>
      </c>
      <c r="E32" s="33">
        <f>E27+E12</f>
        <v>4117557.0172031801</v>
      </c>
      <c r="F32" s="33">
        <f>F27+F12</f>
        <v>4217994.8130613621</v>
      </c>
      <c r="G32" s="33">
        <f>G27+G12</f>
        <v>4099933.1316409102</v>
      </c>
      <c r="H32" s="33">
        <f>H27+H12</f>
        <v>4211931.3291601371</v>
      </c>
    </row>
  </sheetData>
  <mergeCells count="5">
    <mergeCell ref="A7:H7"/>
    <mergeCell ref="A11:H11"/>
    <mergeCell ref="A2:H2"/>
    <mergeCell ref="A3:H3"/>
    <mergeCell ref="A4:H4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="70" zoomScaleNormal="80" zoomScaleSheet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11" sqref="E11"/>
    </sheetView>
  </sheetViews>
  <sheetFormatPr defaultColWidth="9.140625" defaultRowHeight="15" x14ac:dyDescent="0.25"/>
  <cols>
    <col min="1" max="1" width="12.42578125" style="27" customWidth="1"/>
    <col min="2" max="2" width="41.5703125" style="23" customWidth="1"/>
    <col min="3" max="9" width="23.42578125" style="23" customWidth="1"/>
    <col min="10" max="16384" width="9.140625" style="17"/>
  </cols>
  <sheetData>
    <row r="1" spans="1:9" x14ac:dyDescent="0.25">
      <c r="I1" s="23">
        <v>3163729.6795029985</v>
      </c>
    </row>
    <row r="2" spans="1:9" ht="18.75" x14ac:dyDescent="0.25">
      <c r="A2" s="26"/>
      <c r="I2" s="38">
        <v>1.03</v>
      </c>
    </row>
    <row r="3" spans="1:9" ht="18.75" x14ac:dyDescent="0.25">
      <c r="A3" s="26" t="s">
        <v>76</v>
      </c>
    </row>
    <row r="4" spans="1:9" ht="18.75" x14ac:dyDescent="0.25">
      <c r="A4" s="26" t="s">
        <v>77</v>
      </c>
    </row>
    <row r="5" spans="1:9" ht="18.75" x14ac:dyDescent="0.3">
      <c r="A5" s="45" t="s">
        <v>1</v>
      </c>
      <c r="B5" s="46" t="s">
        <v>27</v>
      </c>
      <c r="C5" s="46" t="s">
        <v>3</v>
      </c>
      <c r="D5" s="46" t="s">
        <v>4</v>
      </c>
      <c r="E5" s="46" t="s">
        <v>5</v>
      </c>
      <c r="F5" s="46" t="s">
        <v>23</v>
      </c>
      <c r="G5" s="46" t="s">
        <v>24</v>
      </c>
      <c r="H5" s="47" t="s">
        <v>25</v>
      </c>
    </row>
    <row r="6" spans="1:9" s="31" customFormat="1" ht="18.75" x14ac:dyDescent="0.25">
      <c r="A6" s="48" t="s">
        <v>85</v>
      </c>
      <c r="B6" s="49" t="s">
        <v>62</v>
      </c>
      <c r="C6" s="50">
        <f>C8+C19</f>
        <v>3399218.3</v>
      </c>
      <c r="D6" s="50">
        <f t="shared" ref="D6:H6" si="0">D8+D19</f>
        <v>3523957.6</v>
      </c>
      <c r="E6" s="50">
        <f t="shared" si="0"/>
        <v>3353068.5040453095</v>
      </c>
      <c r="F6" s="50">
        <f t="shared" si="0"/>
        <v>3481623.425969536</v>
      </c>
      <c r="G6" s="50">
        <f t="shared" si="0"/>
        <v>3436492.9222043771</v>
      </c>
      <c r="H6" s="50">
        <f t="shared" si="0"/>
        <v>3528587.8905699998</v>
      </c>
      <c r="I6" s="30">
        <v>3169173.7999999993</v>
      </c>
    </row>
    <row r="7" spans="1:9" s="29" customFormat="1" ht="18.75" customHeight="1" x14ac:dyDescent="0.25">
      <c r="A7" s="51"/>
      <c r="B7" s="52" t="s">
        <v>78</v>
      </c>
      <c r="C7" s="52"/>
      <c r="D7" s="52"/>
      <c r="E7" s="52"/>
      <c r="F7" s="52"/>
      <c r="G7" s="52"/>
      <c r="H7" s="52"/>
      <c r="I7" s="32">
        <f>I6-C6</f>
        <v>-230044.50000000047</v>
      </c>
    </row>
    <row r="8" spans="1:9" s="21" customFormat="1" ht="37.5" x14ac:dyDescent="0.25">
      <c r="A8" s="53" t="s">
        <v>86</v>
      </c>
      <c r="B8" s="54" t="s">
        <v>63</v>
      </c>
      <c r="C8" s="55">
        <f>SUM(C9:C18)</f>
        <v>905025.79999999993</v>
      </c>
      <c r="D8" s="55">
        <f t="shared" ref="D8:H8" si="1">SUM(D9:D18)</f>
        <v>914321.29999999993</v>
      </c>
      <c r="E8" s="55">
        <f t="shared" si="1"/>
        <v>987906.30404530908</v>
      </c>
      <c r="F8" s="55">
        <f t="shared" si="1"/>
        <v>996360.52596953558</v>
      </c>
      <c r="G8" s="55">
        <f t="shared" si="1"/>
        <v>1022424.6222043775</v>
      </c>
      <c r="H8" s="55">
        <f t="shared" si="1"/>
        <v>1114519.59057</v>
      </c>
      <c r="I8" s="24"/>
    </row>
    <row r="9" spans="1:9" s="22" customFormat="1" ht="18.75" x14ac:dyDescent="0.25">
      <c r="A9" s="56" t="s">
        <v>87</v>
      </c>
      <c r="B9" s="57" t="s">
        <v>64</v>
      </c>
      <c r="C9" s="58">
        <v>24180</v>
      </c>
      <c r="D9" s="58">
        <v>15313.2</v>
      </c>
      <c r="E9" s="58">
        <v>20133.3</v>
      </c>
      <c r="F9" s="58">
        <v>21482.7</v>
      </c>
      <c r="G9" s="58">
        <v>23385</v>
      </c>
      <c r="H9" s="58">
        <v>26191.200000000001</v>
      </c>
      <c r="I9" s="25">
        <f>H9*100/G9</f>
        <v>112</v>
      </c>
    </row>
    <row r="10" spans="1:9" s="28" customFormat="1" ht="18.75" x14ac:dyDescent="0.25">
      <c r="A10" s="56" t="s">
        <v>88</v>
      </c>
      <c r="B10" s="57" t="s">
        <v>65</v>
      </c>
      <c r="C10" s="58">
        <v>600283.6</v>
      </c>
      <c r="D10" s="58">
        <v>611499.19999999995</v>
      </c>
      <c r="E10" s="58">
        <v>691959.30404530896</v>
      </c>
      <c r="F10" s="58">
        <v>692162.52596953546</v>
      </c>
      <c r="G10" s="58">
        <v>703068.42220437748</v>
      </c>
      <c r="H10" s="58">
        <f>813407.375-30000</f>
        <v>783407.375</v>
      </c>
      <c r="I10" s="25">
        <f t="shared" ref="I10:I19" si="2">H10*100/G10</f>
        <v>111.42690387711205</v>
      </c>
    </row>
    <row r="11" spans="1:9" s="28" customFormat="1" ht="75" x14ac:dyDescent="0.25">
      <c r="A11" s="56" t="s">
        <v>89</v>
      </c>
      <c r="B11" s="57" t="s">
        <v>66</v>
      </c>
      <c r="C11" s="58">
        <v>9991.4</v>
      </c>
      <c r="D11" s="58">
        <v>9827.5</v>
      </c>
      <c r="E11" s="58">
        <v>10280.1</v>
      </c>
      <c r="F11" s="58">
        <v>13638.3</v>
      </c>
      <c r="G11" s="58">
        <v>13638.3</v>
      </c>
      <c r="H11" s="58">
        <v>14189.287319999999</v>
      </c>
      <c r="I11" s="25">
        <f t="shared" si="2"/>
        <v>104.03999999999999</v>
      </c>
    </row>
    <row r="12" spans="1:9" s="22" customFormat="1" ht="56.25" x14ac:dyDescent="0.25">
      <c r="A12" s="56" t="s">
        <v>90</v>
      </c>
      <c r="B12" s="57" t="s">
        <v>67</v>
      </c>
      <c r="C12" s="58">
        <v>117071.7</v>
      </c>
      <c r="D12" s="58">
        <v>109367.6</v>
      </c>
      <c r="E12" s="58">
        <v>127297.9</v>
      </c>
      <c r="F12" s="58">
        <v>135829.5</v>
      </c>
      <c r="G12" s="58">
        <v>147857.4</v>
      </c>
      <c r="H12" s="58">
        <f>117659.79225+244.2+30000</f>
        <v>147903.99225000001</v>
      </c>
      <c r="I12" s="25">
        <f t="shared" si="2"/>
        <v>100.03151161186388</v>
      </c>
    </row>
    <row r="13" spans="1:9" s="22" customFormat="1" ht="61.5" customHeight="1" x14ac:dyDescent="0.25">
      <c r="A13" s="56" t="s">
        <v>91</v>
      </c>
      <c r="B13" s="57" t="s">
        <v>68</v>
      </c>
      <c r="C13" s="58">
        <v>22756</v>
      </c>
      <c r="D13" s="58">
        <v>25403.4</v>
      </c>
      <c r="E13" s="58">
        <v>25152.3</v>
      </c>
      <c r="F13" s="58">
        <v>25931.9</v>
      </c>
      <c r="G13" s="58">
        <v>26969.3</v>
      </c>
      <c r="H13" s="58">
        <v>31589.954000000005</v>
      </c>
      <c r="I13" s="25">
        <f t="shared" si="2"/>
        <v>117.13301420504057</v>
      </c>
    </row>
    <row r="14" spans="1:9" s="22" customFormat="1" ht="56.25" x14ac:dyDescent="0.25">
      <c r="A14" s="56" t="s">
        <v>92</v>
      </c>
      <c r="B14" s="57" t="s">
        <v>69</v>
      </c>
      <c r="C14" s="58">
        <v>24134</v>
      </c>
      <c r="D14" s="58">
        <v>26750</v>
      </c>
      <c r="E14" s="58">
        <v>28000</v>
      </c>
      <c r="F14" s="58">
        <v>28000</v>
      </c>
      <c r="G14" s="58">
        <v>28000</v>
      </c>
      <c r="H14" s="58">
        <v>30575.490000000005</v>
      </c>
      <c r="I14" s="25">
        <f t="shared" si="2"/>
        <v>109.19817857142858</v>
      </c>
    </row>
    <row r="15" spans="1:9" s="22" customFormat="1" ht="18.75" x14ac:dyDescent="0.25">
      <c r="A15" s="56" t="s">
        <v>93</v>
      </c>
      <c r="B15" s="57" t="s">
        <v>70</v>
      </c>
      <c r="C15" s="58">
        <v>2525</v>
      </c>
      <c r="D15" s="58">
        <v>3093.3</v>
      </c>
      <c r="E15" s="58">
        <v>3247</v>
      </c>
      <c r="F15" s="58">
        <v>3279.4</v>
      </c>
      <c r="G15" s="58">
        <v>3312.2</v>
      </c>
      <c r="H15" s="58">
        <f>G15*110%</f>
        <v>3643.42</v>
      </c>
      <c r="I15" s="25">
        <f t="shared" si="2"/>
        <v>110</v>
      </c>
    </row>
    <row r="16" spans="1:9" s="22" customFormat="1" ht="18.75" x14ac:dyDescent="0.25">
      <c r="A16" s="56" t="s">
        <v>94</v>
      </c>
      <c r="B16" s="57" t="s">
        <v>71</v>
      </c>
      <c r="C16" s="58">
        <v>12367.6</v>
      </c>
      <c r="D16" s="58">
        <v>33759.5</v>
      </c>
      <c r="E16" s="58">
        <v>34818.5</v>
      </c>
      <c r="F16" s="58">
        <v>34992.400000000001</v>
      </c>
      <c r="G16" s="58">
        <v>35167.199999999997</v>
      </c>
      <c r="H16" s="58">
        <f>G16*101%</f>
        <v>35518.871999999996</v>
      </c>
      <c r="I16" s="25">
        <f t="shared" si="2"/>
        <v>101</v>
      </c>
    </row>
    <row r="17" spans="1:9" s="22" customFormat="1" ht="18.75" x14ac:dyDescent="0.25">
      <c r="A17" s="56" t="s">
        <v>95</v>
      </c>
      <c r="B17" s="57" t="s">
        <v>79</v>
      </c>
      <c r="C17" s="58">
        <v>0</v>
      </c>
      <c r="D17" s="58">
        <v>56</v>
      </c>
      <c r="E17" s="58">
        <v>20</v>
      </c>
      <c r="F17" s="58">
        <v>10</v>
      </c>
      <c r="G17" s="58">
        <v>10</v>
      </c>
      <c r="H17" s="58">
        <v>0</v>
      </c>
      <c r="I17" s="25">
        <f t="shared" si="2"/>
        <v>0</v>
      </c>
    </row>
    <row r="18" spans="1:9" s="22" customFormat="1" ht="18.75" x14ac:dyDescent="0.25">
      <c r="A18" s="56" t="s">
        <v>96</v>
      </c>
      <c r="B18" s="57" t="s">
        <v>72</v>
      </c>
      <c r="C18" s="58">
        <v>91716.5</v>
      </c>
      <c r="D18" s="58">
        <v>79251.600000000006</v>
      </c>
      <c r="E18" s="58">
        <v>46997.9</v>
      </c>
      <c r="F18" s="58">
        <v>41033.800000000003</v>
      </c>
      <c r="G18" s="58">
        <v>41016.800000000003</v>
      </c>
      <c r="H18" s="58">
        <v>41500</v>
      </c>
      <c r="I18" s="25">
        <f t="shared" si="2"/>
        <v>101.17805387060911</v>
      </c>
    </row>
    <row r="19" spans="1:9" s="21" customFormat="1" ht="18.75" x14ac:dyDescent="0.25">
      <c r="A19" s="53" t="s">
        <v>97</v>
      </c>
      <c r="B19" s="54" t="s">
        <v>80</v>
      </c>
      <c r="C19" s="55">
        <f>SUM(C20:C26)</f>
        <v>2494192.5</v>
      </c>
      <c r="D19" s="55">
        <f t="shared" ref="D19:H19" si="3">SUM(D20:D26)</f>
        <v>2609636.3000000003</v>
      </c>
      <c r="E19" s="55">
        <f t="shared" si="3"/>
        <v>2365162.2000000002</v>
      </c>
      <c r="F19" s="55">
        <f t="shared" si="3"/>
        <v>2485262.9000000004</v>
      </c>
      <c r="G19" s="55">
        <f t="shared" si="3"/>
        <v>2414068.2999999998</v>
      </c>
      <c r="H19" s="55">
        <f t="shared" si="3"/>
        <v>2414068.2999999998</v>
      </c>
      <c r="I19" s="25">
        <f t="shared" si="2"/>
        <v>100</v>
      </c>
    </row>
    <row r="20" spans="1:9" s="28" customFormat="1" ht="37.5" x14ac:dyDescent="0.25">
      <c r="A20" s="56" t="s">
        <v>98</v>
      </c>
      <c r="B20" s="57" t="s">
        <v>73</v>
      </c>
      <c r="C20" s="58">
        <v>258395.1</v>
      </c>
      <c r="D20" s="58">
        <v>257781.9</v>
      </c>
      <c r="E20" s="58">
        <v>199841.59999999998</v>
      </c>
      <c r="F20" s="58">
        <v>196245.3</v>
      </c>
      <c r="G20" s="58">
        <v>203638.1</v>
      </c>
      <c r="H20" s="58">
        <f>G20</f>
        <v>203638.1</v>
      </c>
      <c r="I20" s="25"/>
    </row>
    <row r="21" spans="1:9" s="28" customFormat="1" ht="37.5" x14ac:dyDescent="0.25">
      <c r="A21" s="56" t="s">
        <v>99</v>
      </c>
      <c r="B21" s="57" t="s">
        <v>81</v>
      </c>
      <c r="C21" s="58">
        <v>545976.69999999995</v>
      </c>
      <c r="D21" s="58">
        <v>272626.90000000002</v>
      </c>
      <c r="E21" s="58">
        <v>117734.09999999999</v>
      </c>
      <c r="F21" s="58">
        <v>120478.39999999999</v>
      </c>
      <c r="G21" s="58">
        <v>24450.100000000002</v>
      </c>
      <c r="H21" s="58">
        <f t="shared" ref="H21:H22" si="4">G21</f>
        <v>24450.100000000002</v>
      </c>
      <c r="I21" s="25"/>
    </row>
    <row r="22" spans="1:9" s="28" customFormat="1" ht="65.25" customHeight="1" x14ac:dyDescent="0.25">
      <c r="A22" s="56" t="s">
        <v>100</v>
      </c>
      <c r="B22" s="57" t="s">
        <v>74</v>
      </c>
      <c r="C22" s="58">
        <v>1655318.7</v>
      </c>
      <c r="D22" s="58">
        <v>2033798.4</v>
      </c>
      <c r="E22" s="58">
        <v>2045615.9000000001</v>
      </c>
      <c r="F22" s="58">
        <v>2168539.2000000002</v>
      </c>
      <c r="G22" s="58">
        <v>2185980.0999999996</v>
      </c>
      <c r="H22" s="58">
        <f t="shared" si="4"/>
        <v>2185980.0999999996</v>
      </c>
      <c r="I22" s="25"/>
    </row>
    <row r="23" spans="1:9" s="28" customFormat="1" ht="37.5" x14ac:dyDescent="0.25">
      <c r="A23" s="56" t="s">
        <v>101</v>
      </c>
      <c r="B23" s="57" t="s">
        <v>75</v>
      </c>
      <c r="C23" s="58">
        <v>24567.200000000001</v>
      </c>
      <c r="D23" s="58">
        <v>45429.1</v>
      </c>
      <c r="E23" s="58">
        <v>1970.6</v>
      </c>
      <c r="F23" s="58">
        <v>0</v>
      </c>
      <c r="G23" s="58">
        <v>0</v>
      </c>
      <c r="H23" s="58">
        <v>0</v>
      </c>
      <c r="I23" s="25"/>
    </row>
    <row r="24" spans="1:9" s="22" customFormat="1" ht="93.75" x14ac:dyDescent="0.25">
      <c r="A24" s="56" t="s">
        <v>102</v>
      </c>
      <c r="B24" s="57" t="s">
        <v>82</v>
      </c>
      <c r="C24" s="58">
        <v>27701.4</v>
      </c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25"/>
    </row>
    <row r="25" spans="1:9" s="22" customFormat="1" ht="93.75" x14ac:dyDescent="0.25">
      <c r="A25" s="56" t="s">
        <v>103</v>
      </c>
      <c r="B25" s="57" t="s">
        <v>83</v>
      </c>
      <c r="C25" s="58">
        <v>-17766.599999999999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25"/>
    </row>
    <row r="26" spans="1:9" s="22" customFormat="1" ht="37.5" x14ac:dyDescent="0.25">
      <c r="A26" s="56" t="s">
        <v>104</v>
      </c>
      <c r="B26" s="57" t="s">
        <v>84</v>
      </c>
      <c r="C26" s="58">
        <v>0</v>
      </c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25"/>
    </row>
    <row r="28" spans="1:9" x14ac:dyDescent="0.25">
      <c r="D28" s="23">
        <f>D6*100/C6</f>
        <v>103.66964663611043</v>
      </c>
      <c r="E28" s="23">
        <f t="shared" ref="E28:H28" si="5">E6*100/D6</f>
        <v>95.150648351878843</v>
      </c>
      <c r="F28" s="23">
        <f t="shared" si="5"/>
        <v>103.83394856887449</v>
      </c>
      <c r="G28" s="23">
        <f t="shared" si="5"/>
        <v>98.703751145843938</v>
      </c>
      <c r="H28" s="23">
        <f t="shared" si="5"/>
        <v>102.67991148099171</v>
      </c>
    </row>
  </sheetData>
  <pageMargins left="0.7" right="0.7" top="0.75" bottom="0.75" header="0.3" footer="0.3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G32" sqref="G32"/>
    </sheetView>
  </sheetViews>
  <sheetFormatPr defaultRowHeight="15" x14ac:dyDescent="0.25"/>
  <cols>
    <col min="6" max="7" width="12.7109375" customWidth="1"/>
    <col min="8" max="8" width="13.28515625" customWidth="1"/>
    <col min="9" max="10" width="13.140625" customWidth="1"/>
    <col min="11" max="11" width="12.5703125" customWidth="1"/>
  </cols>
  <sheetData>
    <row r="1" spans="1:11" ht="15.75" x14ac:dyDescent="0.25">
      <c r="A1" s="3"/>
      <c r="B1" s="69" t="s">
        <v>26</v>
      </c>
      <c r="C1" s="70"/>
      <c r="D1" s="70"/>
      <c r="E1" s="71"/>
      <c r="F1" s="4"/>
      <c r="G1" s="4"/>
      <c r="H1" s="4"/>
      <c r="I1" s="5"/>
      <c r="J1" s="5"/>
      <c r="K1" s="5"/>
    </row>
    <row r="2" spans="1:11" ht="15.75" x14ac:dyDescent="0.25">
      <c r="A2" s="6"/>
      <c r="B2" s="72"/>
      <c r="C2" s="73"/>
      <c r="D2" s="73"/>
      <c r="E2" s="73"/>
      <c r="F2" s="7"/>
      <c r="G2" s="7"/>
      <c r="H2" s="7"/>
      <c r="I2" s="8"/>
      <c r="J2" s="8"/>
      <c r="K2" s="8"/>
    </row>
    <row r="3" spans="1:11" ht="15.75" x14ac:dyDescent="0.25">
      <c r="A3" s="9" t="s">
        <v>1</v>
      </c>
      <c r="B3" s="74" t="s">
        <v>27</v>
      </c>
      <c r="C3" s="74"/>
      <c r="D3" s="74"/>
      <c r="E3" s="74"/>
      <c r="F3" s="10" t="s">
        <v>3</v>
      </c>
      <c r="G3" s="10" t="s">
        <v>4</v>
      </c>
      <c r="H3" s="10" t="s">
        <v>5</v>
      </c>
      <c r="I3" s="10" t="s">
        <v>23</v>
      </c>
      <c r="J3" s="10" t="s">
        <v>24</v>
      </c>
      <c r="K3" s="10" t="s">
        <v>25</v>
      </c>
    </row>
    <row r="4" spans="1:11" ht="15.75" customHeight="1" x14ac:dyDescent="0.25">
      <c r="A4" s="3" t="s">
        <v>28</v>
      </c>
      <c r="B4" s="68" t="s">
        <v>29</v>
      </c>
      <c r="C4" s="68"/>
      <c r="D4" s="68"/>
      <c r="E4" s="68"/>
      <c r="F4" s="59">
        <v>251063.5</v>
      </c>
      <c r="G4" s="59">
        <v>293194.09999999998</v>
      </c>
      <c r="H4" s="59">
        <v>264230.2</v>
      </c>
      <c r="I4" s="5">
        <v>266458.59999999998</v>
      </c>
      <c r="J4" s="5">
        <v>266458.8</v>
      </c>
      <c r="K4" s="5">
        <f>J4</f>
        <v>266458.8</v>
      </c>
    </row>
    <row r="5" spans="1:11" ht="15.75" customHeight="1" x14ac:dyDescent="0.25">
      <c r="A5" s="3" t="s">
        <v>30</v>
      </c>
      <c r="B5" s="68" t="s">
        <v>31</v>
      </c>
      <c r="C5" s="68"/>
      <c r="D5" s="68"/>
      <c r="E5" s="68"/>
      <c r="F5" s="59">
        <v>1350</v>
      </c>
      <c r="G5" s="59">
        <v>350</v>
      </c>
      <c r="H5" s="59">
        <v>500</v>
      </c>
      <c r="I5" s="5">
        <v>150</v>
      </c>
      <c r="J5" s="5">
        <v>150</v>
      </c>
      <c r="K5" s="5">
        <f t="shared" ref="K5:K14" si="0">J5</f>
        <v>150</v>
      </c>
    </row>
    <row r="6" spans="1:11" ht="15.75" customHeight="1" x14ac:dyDescent="0.25">
      <c r="A6" s="3" t="s">
        <v>32</v>
      </c>
      <c r="B6" s="68" t="s">
        <v>33</v>
      </c>
      <c r="C6" s="68"/>
      <c r="D6" s="68"/>
      <c r="E6" s="68"/>
      <c r="F6" s="59">
        <v>37077</v>
      </c>
      <c r="G6" s="59">
        <v>39497.800000000003</v>
      </c>
      <c r="H6" s="59">
        <v>37379.300000000003</v>
      </c>
      <c r="I6" s="5">
        <v>37682.9</v>
      </c>
      <c r="J6" s="5">
        <v>37718.400000000001</v>
      </c>
      <c r="K6" s="5">
        <f t="shared" si="0"/>
        <v>37718.400000000001</v>
      </c>
    </row>
    <row r="7" spans="1:11" ht="15.75" customHeight="1" x14ac:dyDescent="0.25">
      <c r="A7" s="3" t="s">
        <v>34</v>
      </c>
      <c r="B7" s="68" t="s">
        <v>35</v>
      </c>
      <c r="C7" s="68"/>
      <c r="D7" s="68"/>
      <c r="E7" s="68"/>
      <c r="F7" s="59">
        <v>64758.6</v>
      </c>
      <c r="G7" s="59">
        <v>52606.6</v>
      </c>
      <c r="H7" s="59">
        <v>41048.400000000001</v>
      </c>
      <c r="I7" s="5">
        <v>43354</v>
      </c>
      <c r="J7" s="5">
        <v>43354</v>
      </c>
      <c r="K7" s="5">
        <f t="shared" si="0"/>
        <v>43354</v>
      </c>
    </row>
    <row r="8" spans="1:11" ht="15.75" customHeight="1" x14ac:dyDescent="0.25">
      <c r="A8" s="3" t="s">
        <v>36</v>
      </c>
      <c r="B8" s="68" t="s">
        <v>37</v>
      </c>
      <c r="C8" s="68"/>
      <c r="D8" s="68"/>
      <c r="E8" s="68"/>
      <c r="F8" s="59">
        <v>164942.5</v>
      </c>
      <c r="G8" s="59">
        <v>55922.2</v>
      </c>
      <c r="H8" s="59">
        <v>53166.400000000001</v>
      </c>
      <c r="I8" s="5">
        <v>58960.800000000003</v>
      </c>
      <c r="J8" s="5">
        <v>18358</v>
      </c>
      <c r="K8" s="5">
        <f t="shared" si="0"/>
        <v>18358</v>
      </c>
    </row>
    <row r="9" spans="1:11" ht="15.75" customHeight="1" x14ac:dyDescent="0.25">
      <c r="A9" s="3" t="s">
        <v>38</v>
      </c>
      <c r="B9" s="68" t="s">
        <v>39</v>
      </c>
      <c r="C9" s="68"/>
      <c r="D9" s="68"/>
      <c r="E9" s="68"/>
      <c r="F9" s="59">
        <v>2428999.1</v>
      </c>
      <c r="G9" s="59">
        <v>2576451.9</v>
      </c>
      <c r="H9" s="59">
        <v>2574271.6</v>
      </c>
      <c r="I9" s="5">
        <v>2634892.5</v>
      </c>
      <c r="J9" s="5">
        <v>2591686.2999999998</v>
      </c>
      <c r="K9" s="5">
        <f t="shared" si="0"/>
        <v>2591686.2999999998</v>
      </c>
    </row>
    <row r="10" spans="1:11" ht="15.75" customHeight="1" x14ac:dyDescent="0.25">
      <c r="A10" s="3" t="s">
        <v>40</v>
      </c>
      <c r="B10" s="68" t="s">
        <v>41</v>
      </c>
      <c r="C10" s="68"/>
      <c r="D10" s="68"/>
      <c r="E10" s="68"/>
      <c r="F10" s="59">
        <v>33680.9</v>
      </c>
      <c r="G10" s="59">
        <v>33076.6</v>
      </c>
      <c r="H10" s="59">
        <v>28099.1</v>
      </c>
      <c r="I10" s="5">
        <v>26018.9</v>
      </c>
      <c r="J10" s="5">
        <v>26616.3</v>
      </c>
      <c r="K10" s="5">
        <f t="shared" si="0"/>
        <v>26616.3</v>
      </c>
    </row>
    <row r="11" spans="1:11" ht="15.75" customHeight="1" x14ac:dyDescent="0.25">
      <c r="A11" s="3" t="s">
        <v>42</v>
      </c>
      <c r="B11" s="68" t="s">
        <v>43</v>
      </c>
      <c r="C11" s="68"/>
      <c r="D11" s="68"/>
      <c r="E11" s="68"/>
      <c r="F11" s="59">
        <v>65764</v>
      </c>
      <c r="G11" s="59">
        <v>93702.2</v>
      </c>
      <c r="H11" s="59">
        <v>0</v>
      </c>
      <c r="I11" s="5">
        <v>0</v>
      </c>
      <c r="J11" s="5">
        <f>I11</f>
        <v>0</v>
      </c>
      <c r="K11" s="5">
        <f t="shared" si="0"/>
        <v>0</v>
      </c>
    </row>
    <row r="12" spans="1:11" ht="15.75" customHeight="1" x14ac:dyDescent="0.25">
      <c r="A12" s="3" t="s">
        <v>44</v>
      </c>
      <c r="B12" s="68" t="s">
        <v>45</v>
      </c>
      <c r="C12" s="68"/>
      <c r="D12" s="68"/>
      <c r="E12" s="68"/>
      <c r="F12" s="59">
        <v>266335</v>
      </c>
      <c r="G12" s="59">
        <v>263564.09999999998</v>
      </c>
      <c r="H12" s="59">
        <v>248257.7</v>
      </c>
      <c r="I12" s="5">
        <v>212697.4</v>
      </c>
      <c r="J12" s="5">
        <v>217135.1</v>
      </c>
      <c r="K12" s="5">
        <f t="shared" si="0"/>
        <v>217135.1</v>
      </c>
    </row>
    <row r="13" spans="1:11" ht="15.75" customHeight="1" x14ac:dyDescent="0.25">
      <c r="A13" s="3" t="s">
        <v>46</v>
      </c>
      <c r="B13" s="68" t="s">
        <v>47</v>
      </c>
      <c r="C13" s="68"/>
      <c r="D13" s="68"/>
      <c r="E13" s="68"/>
      <c r="F13" s="59">
        <v>210708.9</v>
      </c>
      <c r="G13" s="59">
        <v>332787.40000000002</v>
      </c>
      <c r="H13" s="59">
        <v>173615.8</v>
      </c>
      <c r="I13" s="5">
        <v>161908.29999999999</v>
      </c>
      <c r="J13" s="5">
        <v>165016</v>
      </c>
      <c r="K13" s="5">
        <f t="shared" si="0"/>
        <v>165016</v>
      </c>
    </row>
    <row r="14" spans="1:11" ht="15.75" customHeight="1" x14ac:dyDescent="0.25">
      <c r="A14" s="3" t="s">
        <v>48</v>
      </c>
      <c r="B14" s="68" t="s">
        <v>49</v>
      </c>
      <c r="C14" s="68"/>
      <c r="D14" s="68"/>
      <c r="E14" s="68"/>
      <c r="F14" s="59">
        <v>43016.1</v>
      </c>
      <c r="G14" s="59">
        <v>24625.3</v>
      </c>
      <c r="H14" s="59">
        <v>10000</v>
      </c>
      <c r="I14" s="5">
        <v>8500</v>
      </c>
      <c r="J14" s="5">
        <v>7000</v>
      </c>
      <c r="K14" s="5">
        <f t="shared" si="0"/>
        <v>7000</v>
      </c>
    </row>
    <row r="15" spans="1:11" ht="15.75" x14ac:dyDescent="0.25">
      <c r="A15" s="3" t="s">
        <v>50</v>
      </c>
      <c r="B15" s="75" t="s">
        <v>51</v>
      </c>
      <c r="C15" s="75"/>
      <c r="D15" s="75"/>
      <c r="E15" s="75"/>
      <c r="F15" s="4">
        <v>0</v>
      </c>
      <c r="G15" s="4">
        <v>0</v>
      </c>
      <c r="H15" s="4">
        <v>0</v>
      </c>
      <c r="I15" s="5">
        <v>31000</v>
      </c>
      <c r="J15" s="5">
        <v>63000</v>
      </c>
      <c r="K15" s="5">
        <v>155095</v>
      </c>
    </row>
    <row r="16" spans="1:11" ht="15.75" x14ac:dyDescent="0.25">
      <c r="A16" s="11"/>
      <c r="B16" s="76" t="s">
        <v>0</v>
      </c>
      <c r="C16" s="77"/>
      <c r="D16" s="77"/>
      <c r="E16" s="78"/>
      <c r="F16" s="4">
        <f>SUM(F4:F15)</f>
        <v>3567695.6</v>
      </c>
      <c r="G16" s="4">
        <f t="shared" ref="G16:K16" si="1">SUM(G4:G15)</f>
        <v>3765778.1999999997</v>
      </c>
      <c r="H16" s="4">
        <f t="shared" si="1"/>
        <v>3430568.5000000005</v>
      </c>
      <c r="I16" s="4">
        <f t="shared" si="1"/>
        <v>3481623.3999999994</v>
      </c>
      <c r="J16" s="4">
        <f t="shared" si="1"/>
        <v>3436492.9</v>
      </c>
      <c r="K16" s="4">
        <f t="shared" si="1"/>
        <v>3528587.9</v>
      </c>
    </row>
    <row r="17" spans="1:11" ht="15.75" x14ac:dyDescent="0.25">
      <c r="A17" s="12"/>
      <c r="B17" s="13"/>
      <c r="C17" s="14"/>
      <c r="D17" s="15"/>
      <c r="E17" s="15"/>
      <c r="F17" s="16"/>
      <c r="G17" s="16"/>
      <c r="H17" s="16"/>
      <c r="I17" s="8"/>
      <c r="J17" s="8"/>
      <c r="K17" s="8"/>
    </row>
  </sheetData>
  <mergeCells count="16"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6:E6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D1" sqref="D1"/>
    </sheetView>
  </sheetViews>
  <sheetFormatPr defaultRowHeight="15" x14ac:dyDescent="0.25"/>
  <cols>
    <col min="1" max="1" width="6.42578125" customWidth="1"/>
    <col min="2" max="2" width="54.85546875" customWidth="1"/>
    <col min="3" max="8" width="11.7109375" bestFit="1" customWidth="1"/>
  </cols>
  <sheetData>
    <row r="1" spans="1:8" x14ac:dyDescent="0.25">
      <c r="A1" s="1" t="s">
        <v>1</v>
      </c>
      <c r="B1" s="1" t="s">
        <v>2</v>
      </c>
      <c r="C1" s="41" t="s">
        <v>3</v>
      </c>
      <c r="D1" s="41" t="s">
        <v>4</v>
      </c>
      <c r="E1" s="41" t="s">
        <v>5</v>
      </c>
      <c r="F1" s="41" t="s">
        <v>23</v>
      </c>
      <c r="G1" s="41" t="s">
        <v>24</v>
      </c>
      <c r="H1" s="41" t="s">
        <v>25</v>
      </c>
    </row>
    <row r="2" spans="1:8" ht="25.5" x14ac:dyDescent="0.25">
      <c r="A2" s="1">
        <v>1</v>
      </c>
      <c r="B2" s="2" t="s">
        <v>6</v>
      </c>
      <c r="C2" s="42">
        <v>1990295.4</v>
      </c>
      <c r="D2" s="42">
        <v>2352963.2999999998</v>
      </c>
      <c r="E2" s="42">
        <v>2479800.1</v>
      </c>
      <c r="F2" s="42">
        <v>2551763.1</v>
      </c>
      <c r="G2" s="42">
        <v>2651792.1</v>
      </c>
      <c r="H2" s="42">
        <f>G2</f>
        <v>2651792.1</v>
      </c>
    </row>
    <row r="3" spans="1:8" ht="25.5" x14ac:dyDescent="0.25">
      <c r="A3" s="1">
        <v>2</v>
      </c>
      <c r="B3" s="2" t="s">
        <v>7</v>
      </c>
      <c r="C3" s="42">
        <v>13777.2</v>
      </c>
      <c r="D3" s="42">
        <v>21400.1</v>
      </c>
      <c r="E3" s="42">
        <v>22976.2</v>
      </c>
      <c r="F3" s="42">
        <v>24406.1</v>
      </c>
      <c r="G3" s="42">
        <v>27407.3</v>
      </c>
      <c r="H3" s="42">
        <f t="shared" ref="H3:H19" si="0">G3</f>
        <v>27407.3</v>
      </c>
    </row>
    <row r="4" spans="1:8" ht="25.5" x14ac:dyDescent="0.25">
      <c r="A4" s="1">
        <v>3</v>
      </c>
      <c r="B4" s="2" t="s">
        <v>8</v>
      </c>
      <c r="C4" s="42">
        <v>212930.3</v>
      </c>
      <c r="D4" s="42">
        <v>201899.1</v>
      </c>
      <c r="E4" s="42">
        <v>203798.39999999999</v>
      </c>
      <c r="F4" s="42">
        <v>206913</v>
      </c>
      <c r="G4" s="42">
        <v>201211.5</v>
      </c>
      <c r="H4" s="42">
        <f t="shared" si="0"/>
        <v>201211.5</v>
      </c>
    </row>
    <row r="5" spans="1:8" ht="38.25" x14ac:dyDescent="0.25">
      <c r="A5" s="1">
        <v>4</v>
      </c>
      <c r="B5" s="2" t="s">
        <v>9</v>
      </c>
      <c r="C5" s="42">
        <v>439986.7</v>
      </c>
      <c r="D5" s="43">
        <v>123234.6</v>
      </c>
      <c r="E5" s="43">
        <v>1472694.8</v>
      </c>
      <c r="F5" s="43">
        <v>17638.3</v>
      </c>
      <c r="G5" s="43">
        <v>19638.3</v>
      </c>
      <c r="H5" s="42">
        <f t="shared" si="0"/>
        <v>19638.3</v>
      </c>
    </row>
    <row r="6" spans="1:8" ht="38.25" x14ac:dyDescent="0.25">
      <c r="A6" s="1">
        <v>5</v>
      </c>
      <c r="B6" s="2" t="s">
        <v>10</v>
      </c>
      <c r="C6" s="42">
        <v>165287.20000000001</v>
      </c>
      <c r="D6" s="43">
        <v>55599.6</v>
      </c>
      <c r="E6" s="43">
        <v>65230</v>
      </c>
      <c r="F6" s="43">
        <v>106463.3</v>
      </c>
      <c r="G6" s="43">
        <v>17615.7</v>
      </c>
      <c r="H6" s="42">
        <f t="shared" si="0"/>
        <v>17615.7</v>
      </c>
    </row>
    <row r="7" spans="1:8" ht="25.5" x14ac:dyDescent="0.25">
      <c r="A7" s="1">
        <v>6</v>
      </c>
      <c r="B7" s="2" t="s">
        <v>11</v>
      </c>
      <c r="C7" s="42">
        <v>59887.7</v>
      </c>
      <c r="D7" s="42">
        <v>54988.6</v>
      </c>
      <c r="E7" s="42">
        <v>45509.8</v>
      </c>
      <c r="F7" s="42">
        <v>44779.7</v>
      </c>
      <c r="G7" s="42">
        <v>43715.199999999997</v>
      </c>
      <c r="H7" s="42">
        <f t="shared" si="0"/>
        <v>43715.199999999997</v>
      </c>
    </row>
    <row r="8" spans="1:8" ht="25.5" x14ac:dyDescent="0.25">
      <c r="A8" s="1">
        <v>7</v>
      </c>
      <c r="B8" s="2" t="s">
        <v>12</v>
      </c>
      <c r="C8" s="42">
        <v>100636.8</v>
      </c>
      <c r="D8" s="42">
        <v>96165.3</v>
      </c>
      <c r="E8" s="42">
        <v>118108.6</v>
      </c>
      <c r="F8" s="42">
        <v>97032.5</v>
      </c>
      <c r="G8" s="42">
        <v>96633.5</v>
      </c>
      <c r="H8" s="42">
        <f t="shared" si="0"/>
        <v>96633.5</v>
      </c>
    </row>
    <row r="9" spans="1:8" ht="38.25" x14ac:dyDescent="0.25">
      <c r="A9" s="1">
        <v>8</v>
      </c>
      <c r="B9" s="2" t="s">
        <v>13</v>
      </c>
      <c r="C9" s="42">
        <v>158786.9</v>
      </c>
      <c r="D9" s="42">
        <v>283305.90000000002</v>
      </c>
      <c r="E9" s="42">
        <v>127106.2</v>
      </c>
      <c r="F9" s="42">
        <v>117258</v>
      </c>
      <c r="G9" s="42">
        <v>115250.9</v>
      </c>
      <c r="H9" s="42">
        <f t="shared" si="0"/>
        <v>115250.9</v>
      </c>
    </row>
    <row r="10" spans="1:8" ht="38.25" x14ac:dyDescent="0.25">
      <c r="A10" s="1">
        <v>9</v>
      </c>
      <c r="B10" s="2" t="s">
        <v>105</v>
      </c>
      <c r="C10" s="42">
        <v>6037.8</v>
      </c>
      <c r="D10" s="42">
        <v>5823.6</v>
      </c>
      <c r="E10" s="42">
        <v>6089.6</v>
      </c>
      <c r="F10" s="42">
        <v>5065.8999999999996</v>
      </c>
      <c r="G10" s="42">
        <v>5065.8999999999996</v>
      </c>
      <c r="H10" s="42">
        <f t="shared" si="0"/>
        <v>5065.8999999999996</v>
      </c>
    </row>
    <row r="11" spans="1:8" ht="25.5" x14ac:dyDescent="0.25">
      <c r="A11" s="1">
        <v>10</v>
      </c>
      <c r="B11" s="2" t="s">
        <v>14</v>
      </c>
      <c r="C11" s="42">
        <v>350</v>
      </c>
      <c r="D11" s="42">
        <v>185</v>
      </c>
      <c r="E11" s="42">
        <v>400</v>
      </c>
      <c r="F11" s="42">
        <v>400</v>
      </c>
      <c r="G11" s="42">
        <v>400</v>
      </c>
      <c r="H11" s="42">
        <f t="shared" si="0"/>
        <v>400</v>
      </c>
    </row>
    <row r="12" spans="1:8" ht="25.5" x14ac:dyDescent="0.25">
      <c r="A12" s="1">
        <v>11</v>
      </c>
      <c r="B12" s="2" t="s">
        <v>15</v>
      </c>
      <c r="C12" s="42">
        <v>14595.4</v>
      </c>
      <c r="D12" s="42">
        <v>16013.4</v>
      </c>
      <c r="E12" s="42">
        <v>14346.1</v>
      </c>
      <c r="F12" s="42">
        <v>13779.5</v>
      </c>
      <c r="G12" s="42">
        <v>13770.7</v>
      </c>
      <c r="H12" s="42">
        <f t="shared" si="0"/>
        <v>13770.7</v>
      </c>
    </row>
    <row r="13" spans="1:8" ht="38.25" x14ac:dyDescent="0.25">
      <c r="A13" s="1">
        <v>12</v>
      </c>
      <c r="B13" s="2" t="s">
        <v>16</v>
      </c>
      <c r="C13" s="42">
        <v>5652.7</v>
      </c>
      <c r="D13" s="42">
        <v>5390</v>
      </c>
      <c r="E13" s="42">
        <v>5390</v>
      </c>
      <c r="F13" s="42">
        <v>5390</v>
      </c>
      <c r="G13" s="42">
        <v>5390</v>
      </c>
      <c r="H13" s="42">
        <f t="shared" si="0"/>
        <v>5390</v>
      </c>
    </row>
    <row r="14" spans="1:8" ht="38.25" x14ac:dyDescent="0.25">
      <c r="A14" s="1">
        <v>13</v>
      </c>
      <c r="B14" s="2" t="s">
        <v>17</v>
      </c>
      <c r="C14" s="42">
        <v>10415.200000000001</v>
      </c>
      <c r="D14" s="42">
        <v>14014.3</v>
      </c>
      <c r="E14" s="42">
        <v>13944.3</v>
      </c>
      <c r="F14" s="42">
        <v>9207.5</v>
      </c>
      <c r="G14" s="42">
        <v>9207.5</v>
      </c>
      <c r="H14" s="42">
        <f t="shared" si="0"/>
        <v>9207.5</v>
      </c>
    </row>
    <row r="15" spans="1:8" ht="38.25" x14ac:dyDescent="0.25">
      <c r="A15" s="1">
        <v>14</v>
      </c>
      <c r="B15" s="2" t="s">
        <v>106</v>
      </c>
      <c r="C15" s="42">
        <v>91081.9</v>
      </c>
      <c r="D15" s="42">
        <v>100628</v>
      </c>
      <c r="E15" s="42">
        <v>110328.4</v>
      </c>
      <c r="F15" s="42">
        <v>110328.4</v>
      </c>
      <c r="G15" s="42">
        <v>110328.4</v>
      </c>
      <c r="H15" s="42">
        <f t="shared" si="0"/>
        <v>110328.4</v>
      </c>
    </row>
    <row r="16" spans="1:8" ht="51" x14ac:dyDescent="0.25">
      <c r="A16" s="1">
        <v>15</v>
      </c>
      <c r="B16" s="2" t="s">
        <v>21</v>
      </c>
      <c r="C16" s="42">
        <v>33712.699999999997</v>
      </c>
      <c r="D16" s="42">
        <v>27615.599999999999</v>
      </c>
      <c r="E16" s="42">
        <v>26358.6</v>
      </c>
      <c r="F16" s="42">
        <v>26149.8</v>
      </c>
      <c r="G16" s="42">
        <v>26149.8</v>
      </c>
      <c r="H16" s="42">
        <f t="shared" si="0"/>
        <v>26149.8</v>
      </c>
    </row>
    <row r="17" spans="1:8" ht="25.5" x14ac:dyDescent="0.25">
      <c r="A17" s="1">
        <v>16</v>
      </c>
      <c r="B17" s="2" t="s">
        <v>18</v>
      </c>
      <c r="C17" s="42">
        <v>897.7</v>
      </c>
      <c r="D17" s="42">
        <v>1738.4</v>
      </c>
      <c r="E17" s="42">
        <v>1540</v>
      </c>
      <c r="F17" s="42">
        <v>1540</v>
      </c>
      <c r="G17" s="42">
        <v>1540</v>
      </c>
      <c r="H17" s="42">
        <f t="shared" si="0"/>
        <v>1540</v>
      </c>
    </row>
    <row r="18" spans="1:8" ht="38.25" x14ac:dyDescent="0.25">
      <c r="A18" s="1">
        <v>17</v>
      </c>
      <c r="B18" s="2" t="s">
        <v>19</v>
      </c>
      <c r="C18" s="42">
        <v>7165.5</v>
      </c>
      <c r="D18" s="44">
        <v>5285</v>
      </c>
      <c r="E18" s="44">
        <v>7875</v>
      </c>
      <c r="F18" s="44">
        <v>1815</v>
      </c>
      <c r="G18" s="44">
        <v>1815</v>
      </c>
      <c r="H18" s="42">
        <f t="shared" si="0"/>
        <v>1815</v>
      </c>
    </row>
    <row r="19" spans="1:8" ht="38.25" x14ac:dyDescent="0.25">
      <c r="A19" s="1">
        <v>18</v>
      </c>
      <c r="B19" s="2" t="s">
        <v>20</v>
      </c>
      <c r="C19" s="42">
        <v>7000</v>
      </c>
      <c r="D19" s="42">
        <v>10000</v>
      </c>
      <c r="E19" s="42">
        <v>10000</v>
      </c>
      <c r="F19" s="42">
        <v>8500</v>
      </c>
      <c r="G19" s="42">
        <v>7000</v>
      </c>
      <c r="H19" s="42">
        <f t="shared" si="0"/>
        <v>7000</v>
      </c>
    </row>
    <row r="20" spans="1:8" x14ac:dyDescent="0.25">
      <c r="A20" s="1"/>
      <c r="B20" s="2" t="s">
        <v>22</v>
      </c>
      <c r="C20" s="42">
        <f>SUM(C2:C19)</f>
        <v>3318497.1000000006</v>
      </c>
      <c r="D20" s="42">
        <f t="shared" ref="D20:H20" si="1">SUM(D2:D19)</f>
        <v>3376249.8</v>
      </c>
      <c r="E20" s="42">
        <f t="shared" si="1"/>
        <v>4731496.0999999987</v>
      </c>
      <c r="F20" s="42">
        <f t="shared" si="1"/>
        <v>3348430.0999999996</v>
      </c>
      <c r="G20" s="42">
        <f t="shared" si="1"/>
        <v>3353931.8</v>
      </c>
      <c r="H20" s="42">
        <f t="shared" si="1"/>
        <v>3353931.8</v>
      </c>
    </row>
  </sheetData>
  <pageMargins left="0" right="0" top="0.74803149606299213" bottom="0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осн характеристики</vt:lpstr>
      <vt:lpstr>структура доходов</vt:lpstr>
      <vt:lpstr>Разделы</vt:lpstr>
      <vt:lpstr>МП</vt:lpstr>
      <vt:lpstr>'осн характеристики'!Область_печати</vt:lpstr>
      <vt:lpstr>'структура доходов'!Область_печати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2025-11-11T13:25:45Z</dcterms:modified>
</cp:coreProperties>
</file>